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<sst xmlns="http://schemas.openxmlformats.org/spreadsheetml/2006/main" count="247" uniqueCount="100">
  <si>
    <t>Lata</t>
  </si>
  <si>
    <t>2016-2018</t>
  </si>
  <si>
    <t>2019-2021</t>
  </si>
  <si>
    <t>2022-2023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</si>
  <si>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</si>
  <si>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</si>
  <si>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</si>
  <si>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</si>
  <si>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</si>
  <si>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</si>
  <si>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</si>
  <si>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</si>
  <si>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</si>
  <si>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</si>
  <si>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Razem cel szczegółowy  1</t>
  </si>
  <si>
    <t>Razem cel szczegółowy  2</t>
  </si>
  <si>
    <t>Razem cel szczegółowy  3</t>
  </si>
  <si>
    <t>Razem cel ogólny</t>
  </si>
  <si>
    <t>Razem LSR</t>
  </si>
  <si>
    <t xml:space="preserve">Razem planowane wsparcie na przedsięwzięcia dedykowane tworzeniu i utrzymaniu miejsc pracy w ramach poddziałania Realizacja LSR PROW </t>
  </si>
  <si>
    <t>% budżetu poddziałania
Realizacja LSR</t>
  </si>
  <si>
    <t>Wzmocnienie rozwoju społeczno - gospodarczego obszaru LGD  do końca 2023 roku</t>
  </si>
  <si>
    <t>Rozwinięty gospodarczo obszar LGD - EFRROW</t>
  </si>
  <si>
    <t>Rozwinięty gospodarczo obszar LGD - EFRR</t>
  </si>
  <si>
    <t>Rozwinięty gospodarczo obszar LGD - EFS</t>
  </si>
  <si>
    <t>Liczba operacji polegających na utworzeniu nowego przedsiębiorstwa</t>
  </si>
  <si>
    <t xml:space="preserve">Liczba operacji polegających na rozwoju istniejącego przedsiębiorstwa </t>
  </si>
  <si>
    <t>Liczba sieci w zakresie usług turystycznych, które otrzymały wsparcie w ramach realizacji LSR</t>
  </si>
  <si>
    <t xml:space="preserve">PROW </t>
  </si>
  <si>
    <t>Liczba przedsiębiorstw otrzymujących wsparcie</t>
  </si>
  <si>
    <t>Liczba osób zagrożonych ubóstwem lub wykluczeniem społecznym objętych wsparciem w programie [osoby]</t>
  </si>
  <si>
    <t>RPO</t>
  </si>
  <si>
    <t>Cel szczegółowy nr 1: Rozwój gospodarczy obszaru LGD do końca 2023 roku.</t>
  </si>
  <si>
    <t xml:space="preserve"> Liczba nowych produktów/usług wprowadzonych w przedsiębiorstwie</t>
  </si>
  <si>
    <t>Liczba udoskonalonych produktów/usług wprowadzonych w przedsiębiorstwie</t>
  </si>
  <si>
    <t xml:space="preserve">Liczba osób zagrożonych ubóstwem lub wykluczeniem społecznym, poszukujących pracy po opuszczeniu programu </t>
  </si>
  <si>
    <t>Cel szczegółowy 2: Aktywizacja społeczna i zawodowa mieszkańców obszaru LGD, w tym grup defaworyzowanych, zagrożonych ubóstwem lub wykluczeniem społecznym  do końca 2023 roku</t>
  </si>
  <si>
    <t>Aktywny obszar LGD - EFRROW</t>
  </si>
  <si>
    <t>Aktywny obszar LGD - EFRR</t>
  </si>
  <si>
    <t>Aktywny obszar LGD - EFS</t>
  </si>
  <si>
    <t>Liczba inicjatyw zaspokajających potrzeby społeczne</t>
  </si>
  <si>
    <t>Liczba szkoleń</t>
  </si>
  <si>
    <t>Długość przebudowanych dróg gminnych</t>
  </si>
  <si>
    <t>Liczba osób korzystających ze zrewitalizowanych obszarów</t>
  </si>
  <si>
    <t>PROW</t>
  </si>
  <si>
    <t>Liczba osób objętych działaniami promocyjnymi</t>
  </si>
  <si>
    <t>Liczba LGD uczestniczących w projektach współpracy</t>
  </si>
  <si>
    <t xml:space="preserve">Liczba wspartych obiektów infrastruktury zlokalizowanych na rewitalizowanych obszarach </t>
  </si>
  <si>
    <t>Liczba podmiotów, które otrzymały wsparcie na działania promocyjne</t>
  </si>
  <si>
    <t xml:space="preserve"> - </t>
  </si>
  <si>
    <t>3 sztuki</t>
  </si>
  <si>
    <t>2 sztuki</t>
  </si>
  <si>
    <t>9 sztuk</t>
  </si>
  <si>
    <t>1 sztuka</t>
  </si>
  <si>
    <t>4 sztuki</t>
  </si>
  <si>
    <t>6 sztuk</t>
  </si>
  <si>
    <t>Planowane wsparcie</t>
  </si>
  <si>
    <t>realizacja LSR</t>
  </si>
  <si>
    <t>realizacja LSR / współpraca</t>
  </si>
  <si>
    <t>19.2 Wsparcie na wdrażanie operacji w ramach strategii rozwoju lokalnego kierowanego
przez społecznoś</t>
  </si>
  <si>
    <t xml:space="preserve">19.3 Przygotowanie i realizacja działań w zakresie współpracy z lokalną grupą działania
</t>
  </si>
  <si>
    <t>OŚ Priorytetowa 11 Rozwój Lokalny Kierowany przez Społeczność</t>
  </si>
  <si>
    <t>OŚ Priorytetowa 7 Rozwój Lokalny Kierowany przez Społeczność</t>
  </si>
  <si>
    <t>Rozpoznawalny obszar LGD - EFRROW</t>
  </si>
  <si>
    <t>20 sztuk</t>
  </si>
  <si>
    <t xml:space="preserve"> -</t>
  </si>
  <si>
    <t>19.2 Wsparcie na wdrażanie operacji w ramach strategii rozwoju lokalnego kierowanego
przez społeczność</t>
  </si>
  <si>
    <t>Załącznik nr 3 do LSR - Plan działania</t>
  </si>
  <si>
    <t>18 sztuk</t>
  </si>
  <si>
    <t>Liczba utworzonych partnerstw publiczno-społecznych</t>
  </si>
  <si>
    <t>50 osób</t>
  </si>
  <si>
    <t>Liczba osób zagrożonych ubóstwem lub wykluczeniem społecznym pracujących po opuszczeniu programu (łącznie z pracującymi na własny rachunek)</t>
  </si>
  <si>
    <t>Liczba podmiotów działających w sferze kultury, które otrzymały wsparcie w ramach realizacji LSR</t>
  </si>
  <si>
    <t>liczba nowych lub przebudowanych obiektów infrastruktury turystycznej i rekreacyjnej</t>
  </si>
  <si>
    <t>Liczba osób zagrożonych ubóstwem lub wykluczeniem społecznym, u których wzrosła aktywność społeczna</t>
  </si>
  <si>
    <t>Cel szczegółowy 3: Podnoszenie atrakcyjności obszaru LGD poprzez rozwój infrastruktury turystycznej/rekreacyjnej/kulturalnej, zachowanie dziedzictwa lokalnego i jego promocję do końca 2023 roku.</t>
  </si>
  <si>
    <t>Liczba utworzonych inkubatorów przetwórstwa lokalnego</t>
  </si>
  <si>
    <t>7 sztuk</t>
  </si>
  <si>
    <t xml:space="preserve">Liczba przygotowanych/zrealizowanych projektów współpracy w tym projektów współpracy międzynarodowej </t>
  </si>
  <si>
    <t>15 sztuk</t>
  </si>
  <si>
    <t>0,95 km</t>
  </si>
  <si>
    <t>30 sztuk</t>
  </si>
  <si>
    <t>570 m</t>
  </si>
  <si>
    <t>25 sztuk</t>
  </si>
  <si>
    <t>1500 osób</t>
  </si>
  <si>
    <t>Długość wybudowanych lub przebudowanych dróg w zakresie włączenia społecznego</t>
  </si>
  <si>
    <t>55 sztuk</t>
  </si>
  <si>
    <t>28 sztuk</t>
  </si>
  <si>
    <t>27 sztuk</t>
  </si>
  <si>
    <t xml:space="preserve">
200000</t>
  </si>
  <si>
    <t>562 osoby</t>
  </si>
  <si>
    <t>66 osób</t>
  </si>
  <si>
    <t>42 osoby</t>
  </si>
  <si>
    <t>317 osób</t>
  </si>
  <si>
    <r>
      <rPr>
        <strike/>
        <sz val="11"/>
        <color indexed="10"/>
        <rFont val="Times New Roman"/>
        <family val="1"/>
      </rPr>
      <t>3300000</t>
    </r>
    <r>
      <rPr>
        <sz val="11"/>
        <rFont val="Times New Roman"/>
        <family val="1"/>
      </rPr>
      <t xml:space="preserve">
4400000</t>
    </r>
  </si>
  <si>
    <r>
      <rPr>
        <b/>
        <strike/>
        <sz val="11"/>
        <color indexed="10"/>
        <rFont val="Times New Roman"/>
        <family val="1"/>
      </rPr>
      <t>6050000</t>
    </r>
    <r>
      <rPr>
        <b/>
        <sz val="11"/>
        <rFont val="Times New Roman"/>
        <family val="1"/>
      </rPr>
      <t xml:space="preserve">
7150000</t>
    </r>
  </si>
  <si>
    <r>
      <rPr>
        <b/>
        <strike/>
        <sz val="11"/>
        <color indexed="10"/>
        <rFont val="Times New Roman"/>
        <family val="1"/>
      </rPr>
      <t>7850000</t>
    </r>
    <r>
      <rPr>
        <b/>
        <sz val="11"/>
        <rFont val="Times New Roman"/>
        <family val="1"/>
      </rPr>
      <t xml:space="preserve">
8950000</t>
    </r>
  </si>
  <si>
    <r>
      <rPr>
        <strike/>
        <sz val="11"/>
        <color indexed="10"/>
        <rFont val="Times New Roman"/>
        <family val="1"/>
      </rPr>
      <t>6700000</t>
    </r>
    <r>
      <rPr>
        <sz val="11"/>
        <rFont val="Times New Roman"/>
        <family val="1"/>
      </rPr>
      <t xml:space="preserve">
5600000</t>
    </r>
  </si>
  <si>
    <r>
      <rPr>
        <b/>
        <strike/>
        <sz val="11"/>
        <color indexed="10"/>
        <rFont val="Times New Roman"/>
        <family val="1"/>
      </rPr>
      <t>7610000</t>
    </r>
    <r>
      <rPr>
        <b/>
        <sz val="11"/>
        <rFont val="Times New Roman"/>
        <family val="1"/>
      </rPr>
      <t xml:space="preserve">
6510000</t>
    </r>
  </si>
  <si>
    <r>
      <rPr>
        <b/>
        <strike/>
        <sz val="11"/>
        <color indexed="10"/>
        <rFont val="Times New Roman"/>
        <family val="1"/>
      </rPr>
      <t>12200000</t>
    </r>
    <r>
      <rPr>
        <b/>
        <sz val="11"/>
        <rFont val="Times New Roman"/>
        <family val="1"/>
      </rPr>
      <t xml:space="preserve">
11100000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</si>
</sst>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zcionka tekstu podstawowego"/>
      <family val="2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zcionka tekstu podstawowego"/>
      <family val="2"/>
    </font>
    <font>
      <strike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34" borderId="20" xfId="0" applyFont="1" applyFill="1" applyBorder="1" applyAlignment="1">
      <alignment/>
    </xf>
    <xf numFmtId="0" fontId="2" fillId="0" borderId="2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9" fontId="2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35" xfId="0" applyNumberFormat="1" applyFont="1" applyBorder="1" applyAlignment="1">
      <alignment horizontal="center" vertical="center"/>
    </xf>
    <xf numFmtId="9" fontId="2" fillId="0" borderId="30" xfId="0" applyNumberFormat="1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2" fontId="2" fillId="0" borderId="13" xfId="0" applyNumberFormat="1" applyFont="1" applyBorder="1" applyAlignment="1">
      <alignment vertical="center"/>
    </xf>
    <xf numFmtId="0" fontId="2" fillId="33" borderId="2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2" fillId="0" borderId="29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" fillId="0" borderId="19" xfId="0" applyNumberFormat="1" applyFont="1" applyBorder="1" applyAlignment="1">
      <alignment vertical="center"/>
    </xf>
    <xf numFmtId="0" fontId="4" fillId="33" borderId="39" xfId="0" applyFont="1" applyFill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9" fontId="2" fillId="0" borderId="44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9" fontId="2" fillId="0" borderId="47" xfId="0" applyNumberFormat="1" applyFont="1" applyBorder="1" applyAlignment="1">
      <alignment horizontal="center" vertical="center"/>
    </xf>
    <xf numFmtId="0" fontId="46" fillId="0" borderId="43" xfId="0" applyFont="1" applyBorder="1" applyAlignment="1">
      <alignment horizontal="left" vertical="center" wrapText="1"/>
    </xf>
    <xf numFmtId="9" fontId="2" fillId="0" borderId="4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/>
    </xf>
    <xf numFmtId="2" fontId="2" fillId="0" borderId="43" xfId="0" applyNumberFormat="1" applyFont="1" applyBorder="1" applyAlignment="1">
      <alignment vertical="center"/>
    </xf>
    <xf numFmtId="2" fontId="4" fillId="0" borderId="43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0" fontId="2" fillId="33" borderId="41" xfId="0" applyFont="1" applyFill="1" applyBorder="1" applyAlignment="1">
      <alignment/>
    </xf>
    <xf numFmtId="9" fontId="2" fillId="0" borderId="49" xfId="0" applyNumberFormat="1" applyFont="1" applyBorder="1" applyAlignment="1">
      <alignment horizontal="center" vertical="center"/>
    </xf>
    <xf numFmtId="9" fontId="2" fillId="0" borderId="41" xfId="0" applyNumberFormat="1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2" fillId="33" borderId="48" xfId="0" applyFont="1" applyFill="1" applyBorder="1" applyAlignment="1">
      <alignment vertical="center"/>
    </xf>
    <xf numFmtId="0" fontId="2" fillId="33" borderId="53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9" fontId="2" fillId="0" borderId="54" xfId="0" applyNumberFormat="1" applyFont="1" applyBorder="1" applyAlignment="1">
      <alignment vertical="center"/>
    </xf>
    <xf numFmtId="9" fontId="2" fillId="0" borderId="48" xfId="0" applyNumberFormat="1" applyFont="1" applyBorder="1" applyAlignment="1">
      <alignment vertical="center"/>
    </xf>
    <xf numFmtId="2" fontId="4" fillId="0" borderId="26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40" xfId="0" applyFont="1" applyBorder="1" applyAlignment="1">
      <alignment vertical="center" wrapText="1"/>
    </xf>
    <xf numFmtId="0" fontId="47" fillId="0" borderId="30" xfId="0" applyFont="1" applyBorder="1" applyAlignment="1">
      <alignment horizontal="center" vertical="center" wrapText="1"/>
    </xf>
    <xf numFmtId="164" fontId="47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47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9" fontId="2" fillId="0" borderId="5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164" fontId="5" fillId="0" borderId="5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right" vertical="center"/>
    </xf>
    <xf numFmtId="0" fontId="2" fillId="35" borderId="29" xfId="0" applyFont="1" applyFill="1" applyBorder="1" applyAlignment="1">
      <alignment horizontal="center" vertical="center"/>
    </xf>
    <xf numFmtId="9" fontId="2" fillId="35" borderId="3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9" fontId="2" fillId="35" borderId="32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right" wrapText="1"/>
    </xf>
    <xf numFmtId="164" fontId="2" fillId="35" borderId="22" xfId="0" applyNumberFormat="1" applyFont="1" applyFill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47" fillId="36" borderId="29" xfId="0" applyNumberFormat="1" applyFont="1" applyFill="1" applyBorder="1" applyAlignment="1">
      <alignment horizontal="right" vertical="center"/>
    </xf>
    <xf numFmtId="2" fontId="47" fillId="36" borderId="29" xfId="0" applyNumberFormat="1" applyFont="1" applyFill="1" applyBorder="1" applyAlignment="1">
      <alignment vertical="center"/>
    </xf>
    <xf numFmtId="2" fontId="47" fillId="36" borderId="21" xfId="0" applyNumberFormat="1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center" vertical="center"/>
    </xf>
    <xf numFmtId="9" fontId="2" fillId="35" borderId="24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0" fontId="47" fillId="35" borderId="59" xfId="0" applyFont="1" applyFill="1" applyBorder="1" applyAlignment="1">
      <alignment vertical="center"/>
    </xf>
    <xf numFmtId="164" fontId="47" fillId="35" borderId="55" xfId="0" applyNumberFormat="1" applyFont="1" applyFill="1" applyBorder="1" applyAlignment="1">
      <alignment horizontal="center" vertical="center"/>
    </xf>
    <xf numFmtId="2" fontId="47" fillId="35" borderId="60" xfId="0" applyNumberFormat="1" applyFont="1" applyFill="1" applyBorder="1" applyAlignment="1">
      <alignment vertical="center"/>
    </xf>
    <xf numFmtId="2" fontId="48" fillId="0" borderId="26" xfId="0" applyNumberFormat="1" applyFont="1" applyBorder="1" applyAlignment="1">
      <alignment vertical="center"/>
    </xf>
    <xf numFmtId="2" fontId="48" fillId="0" borderId="43" xfId="0" applyNumberFormat="1" applyFont="1" applyBorder="1" applyAlignment="1">
      <alignment vertical="center"/>
    </xf>
    <xf numFmtId="0" fontId="49" fillId="0" borderId="30" xfId="0" applyFont="1" applyBorder="1" applyAlignment="1">
      <alignment horizontal="center" vertical="center" wrapText="1"/>
    </xf>
    <xf numFmtId="164" fontId="49" fillId="0" borderId="22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2" fontId="47" fillId="36" borderId="29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vertical="center"/>
    </xf>
    <xf numFmtId="2" fontId="4" fillId="37" borderId="26" xfId="0" applyNumberFormat="1" applyFont="1" applyFill="1" applyBorder="1" applyAlignment="1">
      <alignment horizontal="center" vertical="center" wrapText="1"/>
    </xf>
    <xf numFmtId="2" fontId="2" fillId="37" borderId="21" xfId="0" applyNumberFormat="1" applyFont="1" applyFill="1" applyBorder="1" applyAlignment="1">
      <alignment horizontal="right" vertical="center" wrapText="1"/>
    </xf>
    <xf numFmtId="2" fontId="4" fillId="37" borderId="57" xfId="0" applyNumberFormat="1" applyFont="1" applyFill="1" applyBorder="1" applyAlignment="1">
      <alignment horizontal="center" vertical="center" wrapText="1"/>
    </xf>
    <xf numFmtId="2" fontId="2" fillId="37" borderId="61" xfId="0" applyNumberFormat="1" applyFont="1" applyFill="1" applyBorder="1" applyAlignment="1">
      <alignment horizontal="center" vertical="center" wrapText="1"/>
    </xf>
    <xf numFmtId="2" fontId="4" fillId="37" borderId="43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10" fontId="2" fillId="0" borderId="62" xfId="0" applyNumberFormat="1" applyFont="1" applyBorder="1" applyAlignment="1">
      <alignment horizontal="center" vertical="center"/>
    </xf>
    <xf numFmtId="10" fontId="2" fillId="0" borderId="63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9" fontId="2" fillId="0" borderId="59" xfId="0" applyNumberFormat="1" applyFont="1" applyBorder="1" applyAlignment="1">
      <alignment horizontal="center" vertical="center"/>
    </xf>
    <xf numFmtId="9" fontId="2" fillId="0" borderId="38" xfId="0" applyNumberFormat="1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2" fontId="2" fillId="0" borderId="60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37" borderId="43" xfId="0" applyNumberFormat="1" applyFont="1" applyFill="1" applyBorder="1" applyAlignment="1">
      <alignment vertical="center" wrapText="1"/>
    </xf>
    <xf numFmtId="2" fontId="2" fillId="37" borderId="23" xfId="0" applyNumberFormat="1" applyFont="1" applyFill="1" applyBorder="1" applyAlignment="1">
      <alignment vertical="center"/>
    </xf>
    <xf numFmtId="2" fontId="2" fillId="37" borderId="43" xfId="0" applyNumberFormat="1" applyFont="1" applyFill="1" applyBorder="1" applyAlignment="1">
      <alignment horizontal="center" vertical="center" wrapText="1"/>
    </xf>
    <xf numFmtId="2" fontId="2" fillId="37" borderId="23" xfId="0" applyNumberFormat="1" applyFont="1" applyFill="1" applyBorder="1" applyAlignment="1">
      <alignment horizontal="center" vertical="center"/>
    </xf>
    <xf numFmtId="0" fontId="2" fillId="35" borderId="68" xfId="0" applyFont="1" applyFill="1" applyBorder="1" applyAlignment="1">
      <alignment horizontal="left" vertical="center" wrapText="1"/>
    </xf>
    <xf numFmtId="0" fontId="2" fillId="35" borderId="69" xfId="0" applyFont="1" applyFill="1" applyBorder="1" applyAlignment="1">
      <alignment horizontal="left" vertical="center" wrapText="1"/>
    </xf>
    <xf numFmtId="0" fontId="2" fillId="35" borderId="70" xfId="0" applyFont="1" applyFill="1" applyBorder="1" applyAlignment="1">
      <alignment horizontal="left" vertical="center" wrapText="1"/>
    </xf>
    <xf numFmtId="0" fontId="2" fillId="35" borderId="71" xfId="0" applyFont="1" applyFill="1" applyBorder="1" applyAlignment="1">
      <alignment horizontal="left" vertical="center" wrapText="1"/>
    </xf>
    <xf numFmtId="0" fontId="5" fillId="35" borderId="59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9" fontId="5" fillId="35" borderId="67" xfId="0" applyNumberFormat="1" applyFont="1" applyFill="1" applyBorder="1" applyAlignment="1">
      <alignment horizontal="center" vertical="center"/>
    </xf>
    <xf numFmtId="9" fontId="5" fillId="35" borderId="22" xfId="0" applyNumberFormat="1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3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left" vertical="center" wrapText="1"/>
    </xf>
    <xf numFmtId="0" fontId="4" fillId="34" borderId="6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9" fontId="2" fillId="0" borderId="48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7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left" vertical="center"/>
    </xf>
    <xf numFmtId="0" fontId="4" fillId="34" borderId="6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2" fillId="33" borderId="68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2" fontId="2" fillId="35" borderId="43" xfId="0" applyNumberFormat="1" applyFont="1" applyFill="1" applyBorder="1" applyAlignment="1">
      <alignment horizontal="center" vertical="center"/>
    </xf>
    <xf numFmtId="2" fontId="2" fillId="35" borderId="23" xfId="0" applyNumberFormat="1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7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78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4" fillId="33" borderId="80" xfId="0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4" fontId="2" fillId="35" borderId="42" xfId="0" applyNumberFormat="1" applyFont="1" applyFill="1" applyBorder="1" applyAlignment="1">
      <alignment horizontal="center" vertical="center"/>
    </xf>
    <xf numFmtId="164" fontId="2" fillId="35" borderId="22" xfId="0" applyNumberFormat="1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vertical="center"/>
    </xf>
    <xf numFmtId="0" fontId="2" fillId="33" borderId="6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4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/>
    </xf>
    <xf numFmtId="0" fontId="2" fillId="33" borderId="78" xfId="0" applyFont="1" applyFill="1" applyBorder="1" applyAlignment="1">
      <alignment horizontal="center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79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9" fontId="2" fillId="35" borderId="67" xfId="0" applyNumberFormat="1" applyFont="1" applyFill="1" applyBorder="1" applyAlignment="1">
      <alignment horizontal="center" vertical="center"/>
    </xf>
    <xf numFmtId="9" fontId="2" fillId="35" borderId="22" xfId="0" applyNumberFormat="1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9" fontId="2" fillId="35" borderId="59" xfId="0" applyNumberFormat="1" applyFont="1" applyFill="1" applyBorder="1" applyAlignment="1">
      <alignment horizontal="center" vertical="center"/>
    </xf>
    <xf numFmtId="9" fontId="2" fillId="35" borderId="38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33" borderId="4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2" fontId="2" fillId="37" borderId="61" xfId="0" applyNumberFormat="1" applyFont="1" applyFill="1" applyBorder="1" applyAlignment="1">
      <alignment horizontal="right" vertical="center" wrapText="1"/>
    </xf>
    <xf numFmtId="2" fontId="2" fillId="37" borderId="27" xfId="0" applyNumberFormat="1" applyFont="1" applyFill="1" applyBorder="1" applyAlignment="1">
      <alignment horizontal="right" vertical="center"/>
    </xf>
    <xf numFmtId="2" fontId="5" fillId="35" borderId="61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2" fontId="2" fillId="37" borderId="60" xfId="0" applyNumberFormat="1" applyFont="1" applyFill="1" applyBorder="1" applyAlignment="1">
      <alignment horizontal="center" vertical="center" wrapText="1"/>
    </xf>
    <xf numFmtId="2" fontId="2" fillId="37" borderId="26" xfId="0" applyNumberFormat="1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 wrapText="1"/>
    </xf>
    <xf numFmtId="164" fontId="5" fillId="0" borderId="7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9" fontId="2" fillId="0" borderId="77" xfId="0" applyNumberFormat="1" applyFont="1" applyBorder="1" applyAlignment="1">
      <alignment horizontal="center" vertical="center"/>
    </xf>
    <xf numFmtId="2" fontId="2" fillId="37" borderId="26" xfId="0" applyNumberFormat="1" applyFont="1" applyFill="1" applyBorder="1" applyAlignment="1">
      <alignment horizontal="center" vertical="center" wrapText="1"/>
    </xf>
    <xf numFmtId="2" fontId="2" fillId="37" borderId="23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2" fontId="2" fillId="35" borderId="43" xfId="0" applyNumberFormat="1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10" fontId="5" fillId="35" borderId="43" xfId="0" applyNumberFormat="1" applyFont="1" applyFill="1" applyBorder="1" applyAlignment="1">
      <alignment horizontal="center" vertical="center"/>
    </xf>
    <xf numFmtId="10" fontId="5" fillId="35" borderId="23" xfId="0" applyNumberFormat="1" applyFont="1" applyFill="1" applyBorder="1" applyAlignment="1">
      <alignment horizontal="center" vertical="center"/>
    </xf>
    <xf numFmtId="9" fontId="2" fillId="35" borderId="4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5"/>
  <sheetViews>
    <sheetView tabSelected="1" zoomScale="90" zoomScaleNormal="90" zoomScalePageLayoutView="0" workbookViewId="0" topLeftCell="A1">
      <selection activeCell="R15" sqref="R15"/>
    </sheetView>
  </sheetViews>
  <sheetFormatPr defaultColWidth="8.796875" defaultRowHeight="14.25"/>
  <cols>
    <col min="1" max="1" width="2.296875" style="0" customWidth="1"/>
    <col min="2" max="2" width="16.59765625" style="0" customWidth="1"/>
    <col min="3" max="3" width="30.59765625" style="0" customWidth="1"/>
    <col min="4" max="4" width="9" style="0" customWidth="1"/>
    <col min="5" max="5" width="10" style="0" customWidth="1"/>
    <col min="6" max="6" width="12.19921875" style="0" customWidth="1"/>
    <col min="7" max="7" width="8.796875" style="0" customWidth="1"/>
    <col min="8" max="8" width="9.5" style="0" customWidth="1"/>
    <col min="9" max="9" width="12.5" style="0" customWidth="1"/>
    <col min="10" max="10" width="8.09765625" style="0" customWidth="1"/>
    <col min="11" max="11" width="9.296875" style="0" customWidth="1"/>
    <col min="12" max="13" width="11.19921875" style="0" customWidth="1"/>
    <col min="14" max="14" width="20.09765625" style="0" customWidth="1"/>
    <col min="15" max="15" width="8.09765625" style="0" customWidth="1"/>
    <col min="16" max="16" width="8.796875" style="0" customWidth="1"/>
    <col min="17" max="17" width="14" style="0" customWidth="1"/>
    <col min="18" max="18" width="10.5" style="0" bestFit="1" customWidth="1"/>
    <col min="21" max="21" width="10.59765625" style="0" bestFit="1" customWidth="1"/>
  </cols>
  <sheetData>
    <row r="1" ht="2.25" customHeight="1"/>
    <row r="2" spans="2:17" ht="59.25" customHeight="1" thickBot="1">
      <c r="B2" s="242" t="s">
        <v>67</v>
      </c>
      <c r="C2" s="242"/>
      <c r="D2" s="242"/>
      <c r="E2" s="242"/>
      <c r="F2" s="3"/>
      <c r="G2" s="3"/>
      <c r="H2" s="3"/>
      <c r="I2" s="3"/>
      <c r="J2" s="3"/>
      <c r="K2" s="3"/>
      <c r="L2" s="3"/>
      <c r="M2" s="3"/>
      <c r="N2" s="3"/>
      <c r="O2" s="3"/>
      <c r="P2" s="241"/>
      <c r="Q2" s="241"/>
    </row>
    <row r="3" spans="2:17" ht="14.25" thickBot="1">
      <c r="B3" s="260" t="s">
        <v>21</v>
      </c>
      <c r="C3" s="4" t="s">
        <v>0</v>
      </c>
      <c r="D3" s="251" t="s">
        <v>1</v>
      </c>
      <c r="E3" s="215"/>
      <c r="F3" s="252"/>
      <c r="G3" s="251" t="s">
        <v>2</v>
      </c>
      <c r="H3" s="215"/>
      <c r="I3" s="252"/>
      <c r="J3" s="251" t="s">
        <v>3</v>
      </c>
      <c r="K3" s="215"/>
      <c r="L3" s="252"/>
      <c r="M3" s="253" t="s">
        <v>4</v>
      </c>
      <c r="N3" s="254"/>
      <c r="O3" s="255" t="s">
        <v>5</v>
      </c>
      <c r="P3" s="179" t="s">
        <v>56</v>
      </c>
      <c r="Q3" s="243" t="s">
        <v>6</v>
      </c>
    </row>
    <row r="4" spans="2:17" ht="84" customHeight="1" thickBot="1">
      <c r="B4" s="261"/>
      <c r="C4" s="5" t="s">
        <v>7</v>
      </c>
      <c r="D4" s="6" t="s">
        <v>8</v>
      </c>
      <c r="E4" s="7" t="s">
        <v>9</v>
      </c>
      <c r="F4" s="8" t="s">
        <v>10</v>
      </c>
      <c r="G4" s="10" t="s">
        <v>8</v>
      </c>
      <c r="H4" s="7" t="s">
        <v>9</v>
      </c>
      <c r="I4" s="9" t="s">
        <v>10</v>
      </c>
      <c r="J4" s="6" t="s">
        <v>8</v>
      </c>
      <c r="K4" s="7" t="s">
        <v>9</v>
      </c>
      <c r="L4" s="9" t="s">
        <v>10</v>
      </c>
      <c r="M4" s="10" t="s">
        <v>11</v>
      </c>
      <c r="N4" s="11" t="s">
        <v>12</v>
      </c>
      <c r="O4" s="256"/>
      <c r="P4" s="257"/>
      <c r="Q4" s="244"/>
    </row>
    <row r="5" spans="2:17" ht="27.75" customHeight="1" thickBot="1">
      <c r="B5" s="245" t="s">
        <v>32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7"/>
      <c r="O5" s="12" t="s">
        <v>13</v>
      </c>
      <c r="P5" s="12"/>
      <c r="Q5" s="12"/>
    </row>
    <row r="6" spans="2:17" ht="39" customHeight="1">
      <c r="B6" s="248" t="s">
        <v>22</v>
      </c>
      <c r="C6" s="13" t="s">
        <v>25</v>
      </c>
      <c r="D6" s="42" t="s">
        <v>55</v>
      </c>
      <c r="E6" s="14">
        <v>0.2</v>
      </c>
      <c r="F6" s="15">
        <v>300000</v>
      </c>
      <c r="G6" s="16" t="s">
        <v>68</v>
      </c>
      <c r="H6" s="14">
        <v>0.6</v>
      </c>
      <c r="I6" s="17">
        <v>900000</v>
      </c>
      <c r="J6" s="42" t="s">
        <v>55</v>
      </c>
      <c r="K6" s="14">
        <v>0.2</v>
      </c>
      <c r="L6" s="18">
        <v>300000</v>
      </c>
      <c r="M6" s="19">
        <v>1</v>
      </c>
      <c r="N6" s="15">
        <v>1500000</v>
      </c>
      <c r="O6" s="231" t="s">
        <v>28</v>
      </c>
      <c r="P6" s="179" t="s">
        <v>57</v>
      </c>
      <c r="Q6" s="179" t="s">
        <v>66</v>
      </c>
    </row>
    <row r="7" spans="2:17" ht="43.5" customHeight="1">
      <c r="B7" s="249"/>
      <c r="C7" s="20" t="s">
        <v>26</v>
      </c>
      <c r="D7" s="21" t="s">
        <v>50</v>
      </c>
      <c r="E7" s="14">
        <f>3/14</f>
        <v>0.21428571428571427</v>
      </c>
      <c r="F7" s="22">
        <v>600000</v>
      </c>
      <c r="G7" s="23" t="s">
        <v>52</v>
      </c>
      <c r="H7" s="14">
        <f>9/14</f>
        <v>0.6428571428571429</v>
      </c>
      <c r="I7" s="124">
        <v>1300000</v>
      </c>
      <c r="J7" s="148" t="s">
        <v>51</v>
      </c>
      <c r="K7" s="142">
        <f>2/14</f>
        <v>0.14285714285714285</v>
      </c>
      <c r="L7" s="124">
        <v>400000</v>
      </c>
      <c r="M7" s="149">
        <v>1</v>
      </c>
      <c r="N7" s="258">
        <f>F7+I7+L7+I8</f>
        <v>2800000</v>
      </c>
      <c r="O7" s="231"/>
      <c r="P7" s="180"/>
      <c r="Q7" s="180"/>
    </row>
    <row r="8" spans="2:17" ht="43.5" customHeight="1">
      <c r="B8" s="249"/>
      <c r="C8" s="20" t="s">
        <v>76</v>
      </c>
      <c r="D8" s="21" t="s">
        <v>65</v>
      </c>
      <c r="E8" s="14" t="s">
        <v>65</v>
      </c>
      <c r="F8" s="41" t="s">
        <v>65</v>
      </c>
      <c r="G8" s="23" t="s">
        <v>53</v>
      </c>
      <c r="H8" s="14">
        <v>1</v>
      </c>
      <c r="I8" s="124">
        <v>500000</v>
      </c>
      <c r="J8" s="148" t="s">
        <v>65</v>
      </c>
      <c r="K8" s="142" t="s">
        <v>65</v>
      </c>
      <c r="L8" s="150" t="s">
        <v>65</v>
      </c>
      <c r="M8" s="149" t="s">
        <v>65</v>
      </c>
      <c r="N8" s="259"/>
      <c r="O8" s="231"/>
      <c r="P8" s="180"/>
      <c r="Q8" s="180"/>
    </row>
    <row r="9" spans="2:17" ht="43.5" customHeight="1">
      <c r="B9" s="250"/>
      <c r="C9" s="20" t="s">
        <v>27</v>
      </c>
      <c r="D9" s="21" t="s">
        <v>49</v>
      </c>
      <c r="E9" s="24" t="s">
        <v>49</v>
      </c>
      <c r="F9" s="41" t="s">
        <v>49</v>
      </c>
      <c r="G9" s="23" t="s">
        <v>53</v>
      </c>
      <c r="H9" s="24">
        <v>1</v>
      </c>
      <c r="I9" s="22">
        <v>50000</v>
      </c>
      <c r="J9" s="23" t="s">
        <v>49</v>
      </c>
      <c r="K9" s="24" t="s">
        <v>49</v>
      </c>
      <c r="L9" s="41" t="s">
        <v>49</v>
      </c>
      <c r="M9" s="19">
        <v>1</v>
      </c>
      <c r="N9" s="22">
        <v>50000</v>
      </c>
      <c r="O9" s="184"/>
      <c r="P9" s="178"/>
      <c r="Q9" s="178"/>
    </row>
    <row r="10" spans="2:21" ht="40.5" customHeight="1">
      <c r="B10" s="175" t="s">
        <v>23</v>
      </c>
      <c r="C10" s="264" t="s">
        <v>29</v>
      </c>
      <c r="D10" s="267" t="s">
        <v>65</v>
      </c>
      <c r="E10" s="281" t="s">
        <v>65</v>
      </c>
      <c r="F10" s="283" t="s">
        <v>65</v>
      </c>
      <c r="G10" s="270" t="s">
        <v>86</v>
      </c>
      <c r="H10" s="240">
        <v>1</v>
      </c>
      <c r="I10" s="197" t="s">
        <v>94</v>
      </c>
      <c r="J10" s="270" t="s">
        <v>49</v>
      </c>
      <c r="K10" s="336" t="s">
        <v>49</v>
      </c>
      <c r="L10" s="285" t="s">
        <v>49</v>
      </c>
      <c r="M10" s="340">
        <v>1</v>
      </c>
      <c r="N10" s="197" t="s">
        <v>94</v>
      </c>
      <c r="O10" s="286" t="s">
        <v>31</v>
      </c>
      <c r="P10" s="177" t="s">
        <v>57</v>
      </c>
      <c r="Q10" s="177" t="s">
        <v>62</v>
      </c>
      <c r="U10" s="43"/>
    </row>
    <row r="11" spans="2:17" ht="40.5" customHeight="1">
      <c r="B11" s="262"/>
      <c r="C11" s="265"/>
      <c r="D11" s="268"/>
      <c r="E11" s="335"/>
      <c r="F11" s="345"/>
      <c r="G11" s="271"/>
      <c r="H11" s="346"/>
      <c r="I11" s="333"/>
      <c r="J11" s="271"/>
      <c r="K11" s="337"/>
      <c r="L11" s="339"/>
      <c r="M11" s="341"/>
      <c r="N11" s="342"/>
      <c r="O11" s="287"/>
      <c r="P11" s="180"/>
      <c r="Q11" s="180"/>
    </row>
    <row r="12" spans="2:17" ht="3.75" customHeight="1">
      <c r="B12" s="176"/>
      <c r="C12" s="266"/>
      <c r="D12" s="269"/>
      <c r="E12" s="282"/>
      <c r="F12" s="284"/>
      <c r="G12" s="191"/>
      <c r="H12" s="187"/>
      <c r="I12" s="198"/>
      <c r="J12" s="191"/>
      <c r="K12" s="338"/>
      <c r="L12" s="194"/>
      <c r="M12" s="182"/>
      <c r="N12" s="343"/>
      <c r="O12" s="287"/>
      <c r="P12" s="178"/>
      <c r="Q12" s="178"/>
    </row>
    <row r="13" spans="1:18" ht="42.75" customHeight="1">
      <c r="A13" s="1"/>
      <c r="B13" s="175" t="s">
        <v>24</v>
      </c>
      <c r="C13" s="263" t="s">
        <v>30</v>
      </c>
      <c r="D13" s="207" t="s">
        <v>70</v>
      </c>
      <c r="E13" s="291">
        <v>1</v>
      </c>
      <c r="F13" s="347">
        <v>200000</v>
      </c>
      <c r="G13" s="207" t="s">
        <v>65</v>
      </c>
      <c r="H13" s="291" t="s">
        <v>65</v>
      </c>
      <c r="I13" s="258">
        <v>0</v>
      </c>
      <c r="J13" s="348" t="s">
        <v>65</v>
      </c>
      <c r="K13" s="349" t="s">
        <v>65</v>
      </c>
      <c r="L13" s="351" t="s">
        <v>65</v>
      </c>
      <c r="M13" s="353">
        <v>1</v>
      </c>
      <c r="N13" s="347" t="s">
        <v>89</v>
      </c>
      <c r="O13" s="287"/>
      <c r="P13" s="217" t="s">
        <v>57</v>
      </c>
      <c r="Q13" s="217" t="s">
        <v>61</v>
      </c>
      <c r="R13" s="84"/>
    </row>
    <row r="14" spans="1:18" ht="31.5" customHeight="1">
      <c r="A14" s="1"/>
      <c r="B14" s="176"/>
      <c r="C14" s="174"/>
      <c r="D14" s="208"/>
      <c r="E14" s="292"/>
      <c r="F14" s="259"/>
      <c r="G14" s="208"/>
      <c r="H14" s="292"/>
      <c r="I14" s="259"/>
      <c r="J14" s="204"/>
      <c r="K14" s="350"/>
      <c r="L14" s="352"/>
      <c r="M14" s="319"/>
      <c r="N14" s="259"/>
      <c r="O14" s="288"/>
      <c r="P14" s="217"/>
      <c r="Q14" s="217"/>
      <c r="R14" s="84"/>
    </row>
    <row r="15" spans="1:17" ht="35.25" customHeight="1" thickBot="1">
      <c r="A15" s="1"/>
      <c r="B15" s="289" t="s">
        <v>14</v>
      </c>
      <c r="C15" s="290"/>
      <c r="D15" s="322"/>
      <c r="E15" s="323"/>
      <c r="F15" s="129">
        <v>1100000</v>
      </c>
      <c r="G15" s="324"/>
      <c r="H15" s="323"/>
      <c r="I15" s="165" t="s">
        <v>95</v>
      </c>
      <c r="J15" s="324"/>
      <c r="K15" s="323"/>
      <c r="L15" s="64">
        <f>L6+L7</f>
        <v>700000</v>
      </c>
      <c r="M15" s="85"/>
      <c r="N15" s="165" t="s">
        <v>96</v>
      </c>
      <c r="O15" s="325"/>
      <c r="P15" s="326"/>
      <c r="Q15" s="327"/>
    </row>
    <row r="16" spans="1:17" ht="19.5" customHeight="1">
      <c r="A16" s="1"/>
      <c r="B16" s="199" t="s">
        <v>33</v>
      </c>
      <c r="C16" s="200"/>
      <c r="D16" s="203" t="s">
        <v>65</v>
      </c>
      <c r="E16" s="205" t="s">
        <v>65</v>
      </c>
      <c r="F16" s="330" t="s">
        <v>65</v>
      </c>
      <c r="G16" s="311" t="s">
        <v>87</v>
      </c>
      <c r="H16" s="312">
        <v>1</v>
      </c>
      <c r="I16" s="332" t="s">
        <v>94</v>
      </c>
      <c r="J16" s="311" t="s">
        <v>49</v>
      </c>
      <c r="K16" s="314" t="s">
        <v>49</v>
      </c>
      <c r="L16" s="316" t="s">
        <v>49</v>
      </c>
      <c r="M16" s="318">
        <v>1</v>
      </c>
      <c r="N16" s="328" t="s">
        <v>94</v>
      </c>
      <c r="O16" s="221" t="s">
        <v>31</v>
      </c>
      <c r="P16" s="224"/>
      <c r="Q16" s="225"/>
    </row>
    <row r="17" spans="1:17" ht="15.75" customHeight="1">
      <c r="A17" s="1"/>
      <c r="B17" s="201"/>
      <c r="C17" s="202"/>
      <c r="D17" s="204"/>
      <c r="E17" s="206"/>
      <c r="F17" s="331"/>
      <c r="G17" s="208"/>
      <c r="H17" s="313"/>
      <c r="I17" s="333"/>
      <c r="J17" s="208"/>
      <c r="K17" s="315"/>
      <c r="L17" s="317"/>
      <c r="M17" s="319"/>
      <c r="N17" s="329"/>
      <c r="O17" s="222"/>
      <c r="P17" s="226"/>
      <c r="Q17" s="227"/>
    </row>
    <row r="18" spans="1:17" ht="33.75" customHeight="1">
      <c r="A18" s="1"/>
      <c r="B18" s="334" t="s">
        <v>34</v>
      </c>
      <c r="C18" s="334"/>
      <c r="D18" s="130" t="s">
        <v>65</v>
      </c>
      <c r="E18" s="121" t="s">
        <v>65</v>
      </c>
      <c r="F18" s="331"/>
      <c r="G18" s="122" t="s">
        <v>88</v>
      </c>
      <c r="H18" s="131">
        <v>1</v>
      </c>
      <c r="I18" s="198"/>
      <c r="J18" s="122" t="s">
        <v>49</v>
      </c>
      <c r="K18" s="123" t="s">
        <v>49</v>
      </c>
      <c r="L18" s="125" t="s">
        <v>49</v>
      </c>
      <c r="M18" s="126">
        <v>1</v>
      </c>
      <c r="N18" s="329"/>
      <c r="O18" s="222"/>
      <c r="P18" s="226"/>
      <c r="Q18" s="227"/>
    </row>
    <row r="19" spans="1:17" ht="45" customHeight="1" thickBot="1">
      <c r="A19" s="1"/>
      <c r="B19" s="320" t="s">
        <v>69</v>
      </c>
      <c r="C19" s="321"/>
      <c r="D19" s="61" t="s">
        <v>54</v>
      </c>
      <c r="E19" s="54">
        <v>1</v>
      </c>
      <c r="F19" s="137">
        <v>200000</v>
      </c>
      <c r="G19" s="48"/>
      <c r="H19" s="54"/>
      <c r="I19" s="55">
        <v>0</v>
      </c>
      <c r="J19" s="48" t="s">
        <v>49</v>
      </c>
      <c r="K19" s="56" t="s">
        <v>49</v>
      </c>
      <c r="L19" s="57" t="s">
        <v>49</v>
      </c>
      <c r="M19" s="58">
        <v>1</v>
      </c>
      <c r="N19" s="137">
        <v>200000</v>
      </c>
      <c r="O19" s="223"/>
      <c r="P19" s="228"/>
      <c r="Q19" s="229"/>
    </row>
    <row r="20" spans="1:18" ht="108.75" customHeight="1">
      <c r="A20" s="134"/>
      <c r="B20" s="135"/>
      <c r="C20" s="135"/>
      <c r="D20" s="75"/>
      <c r="E20" s="69"/>
      <c r="F20" s="73"/>
      <c r="G20" s="75"/>
      <c r="H20" s="69"/>
      <c r="I20" s="73"/>
      <c r="J20" s="75"/>
      <c r="K20" s="75"/>
      <c r="L20" s="75"/>
      <c r="M20" s="69"/>
      <c r="N20" s="73"/>
      <c r="O20" s="75"/>
      <c r="P20" s="136"/>
      <c r="Q20" s="136"/>
      <c r="R20" s="134"/>
    </row>
    <row r="21" spans="1:17" ht="62.25" customHeight="1" thickBot="1">
      <c r="A21" s="134"/>
      <c r="B21" s="117"/>
      <c r="C21" s="117"/>
      <c r="D21" s="118"/>
      <c r="E21" s="119"/>
      <c r="F21" s="120"/>
      <c r="G21" s="118"/>
      <c r="H21" s="119"/>
      <c r="I21" s="120"/>
      <c r="J21" s="118"/>
      <c r="K21" s="118"/>
      <c r="L21" s="118"/>
      <c r="M21" s="119"/>
      <c r="N21" s="120"/>
      <c r="O21" s="118"/>
      <c r="P21" s="127"/>
      <c r="Q21" s="127"/>
    </row>
    <row r="22" spans="1:17" ht="41.25" customHeight="1" thickBot="1">
      <c r="A22" s="1"/>
      <c r="B22" s="218" t="s">
        <v>36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20"/>
    </row>
    <row r="23" spans="1:17" ht="45" customHeight="1">
      <c r="A23" s="1"/>
      <c r="B23" s="183" t="s">
        <v>37</v>
      </c>
      <c r="C23" s="173" t="s">
        <v>85</v>
      </c>
      <c r="D23" s="190" t="s">
        <v>65</v>
      </c>
      <c r="E23" s="186" t="s">
        <v>65</v>
      </c>
      <c r="F23" s="193" t="s">
        <v>65</v>
      </c>
      <c r="G23" s="190" t="s">
        <v>80</v>
      </c>
      <c r="H23" s="186">
        <v>1</v>
      </c>
      <c r="I23" s="188">
        <v>510000</v>
      </c>
      <c r="J23" s="190" t="s">
        <v>65</v>
      </c>
      <c r="K23" s="186" t="s">
        <v>65</v>
      </c>
      <c r="L23" s="193" t="s">
        <v>65</v>
      </c>
      <c r="M23" s="181">
        <v>1</v>
      </c>
      <c r="N23" s="193">
        <v>510000</v>
      </c>
      <c r="O23" s="184" t="s">
        <v>44</v>
      </c>
      <c r="P23" s="179" t="s">
        <v>57</v>
      </c>
      <c r="Q23" s="179" t="s">
        <v>59</v>
      </c>
    </row>
    <row r="24" spans="1:17" ht="5.25" customHeight="1">
      <c r="A24" s="1"/>
      <c r="B24" s="183"/>
      <c r="C24" s="174"/>
      <c r="D24" s="191"/>
      <c r="E24" s="187"/>
      <c r="F24" s="194"/>
      <c r="G24" s="191"/>
      <c r="H24" s="187"/>
      <c r="I24" s="189"/>
      <c r="J24" s="191"/>
      <c r="K24" s="187"/>
      <c r="L24" s="194"/>
      <c r="M24" s="182"/>
      <c r="N24" s="194"/>
      <c r="O24" s="185"/>
      <c r="P24" s="180"/>
      <c r="Q24" s="180"/>
    </row>
    <row r="25" spans="1:17" ht="32.25" customHeight="1">
      <c r="A25" s="1"/>
      <c r="B25" s="183"/>
      <c r="C25" s="105" t="s">
        <v>41</v>
      </c>
      <c r="D25" s="106" t="s">
        <v>65</v>
      </c>
      <c r="E25" s="107" t="s">
        <v>65</v>
      </c>
      <c r="F25" s="108" t="s">
        <v>65</v>
      </c>
      <c r="G25" s="23" t="s">
        <v>64</v>
      </c>
      <c r="H25" s="14">
        <v>1</v>
      </c>
      <c r="I25" s="146">
        <v>100000</v>
      </c>
      <c r="J25" s="156" t="s">
        <v>65</v>
      </c>
      <c r="K25" s="157" t="s">
        <v>65</v>
      </c>
      <c r="L25" s="158" t="s">
        <v>65</v>
      </c>
      <c r="M25" s="33">
        <v>1</v>
      </c>
      <c r="N25" s="159">
        <v>100000</v>
      </c>
      <c r="O25" s="185"/>
      <c r="P25" s="180"/>
      <c r="Q25" s="180"/>
    </row>
    <row r="26" spans="1:17" ht="46.5" customHeight="1">
      <c r="A26" s="1"/>
      <c r="B26" s="183"/>
      <c r="C26" s="105" t="s">
        <v>40</v>
      </c>
      <c r="D26" s="106" t="s">
        <v>65</v>
      </c>
      <c r="E26" s="107" t="s">
        <v>65</v>
      </c>
      <c r="F26" s="109" t="s">
        <v>65</v>
      </c>
      <c r="G26" s="115" t="s">
        <v>81</v>
      </c>
      <c r="H26" s="14">
        <v>1</v>
      </c>
      <c r="I26" s="116">
        <v>300000</v>
      </c>
      <c r="J26" s="99" t="s">
        <v>65</v>
      </c>
      <c r="K26" s="100" t="s">
        <v>65</v>
      </c>
      <c r="L26" s="104" t="s">
        <v>65</v>
      </c>
      <c r="M26" s="19">
        <v>1</v>
      </c>
      <c r="N26" s="144">
        <v>300000</v>
      </c>
      <c r="O26" s="185"/>
      <c r="P26" s="178"/>
      <c r="Q26" s="178"/>
    </row>
    <row r="27" spans="1:17" ht="48" customHeight="1">
      <c r="A27" s="1"/>
      <c r="B27" s="192" t="s">
        <v>38</v>
      </c>
      <c r="C27" s="105" t="s">
        <v>47</v>
      </c>
      <c r="D27" s="23" t="s">
        <v>65</v>
      </c>
      <c r="E27" s="102" t="s">
        <v>65</v>
      </c>
      <c r="F27" s="285" t="s">
        <v>65</v>
      </c>
      <c r="G27" s="23" t="s">
        <v>83</v>
      </c>
      <c r="H27" s="102">
        <v>1</v>
      </c>
      <c r="I27" s="195" t="s">
        <v>97</v>
      </c>
      <c r="J27" s="23" t="s">
        <v>49</v>
      </c>
      <c r="K27" s="23" t="s">
        <v>49</v>
      </c>
      <c r="L27" s="41" t="s">
        <v>49</v>
      </c>
      <c r="M27" s="32">
        <v>1</v>
      </c>
      <c r="N27" s="197" t="s">
        <v>97</v>
      </c>
      <c r="O27" s="344" t="s">
        <v>31</v>
      </c>
      <c r="P27" s="177" t="s">
        <v>57</v>
      </c>
      <c r="Q27" s="177" t="s">
        <v>62</v>
      </c>
    </row>
    <row r="28" spans="1:17" ht="53.25" customHeight="1">
      <c r="A28" s="1"/>
      <c r="B28" s="192"/>
      <c r="C28" s="20" t="s">
        <v>42</v>
      </c>
      <c r="D28" s="21" t="s">
        <v>65</v>
      </c>
      <c r="E28" s="102" t="s">
        <v>65</v>
      </c>
      <c r="F28" s="194"/>
      <c r="G28" s="23" t="s">
        <v>82</v>
      </c>
      <c r="H28" s="34">
        <v>1</v>
      </c>
      <c r="I28" s="196"/>
      <c r="J28" s="21" t="s">
        <v>49</v>
      </c>
      <c r="K28" s="23" t="s">
        <v>49</v>
      </c>
      <c r="L28" s="41" t="s">
        <v>49</v>
      </c>
      <c r="M28" s="32">
        <v>1</v>
      </c>
      <c r="N28" s="198"/>
      <c r="O28" s="344"/>
      <c r="P28" s="178"/>
      <c r="Q28" s="178"/>
    </row>
    <row r="29" spans="1:17" ht="75.75" customHeight="1">
      <c r="A29" s="1"/>
      <c r="B29" s="49" t="s">
        <v>39</v>
      </c>
      <c r="C29" s="59" t="s">
        <v>30</v>
      </c>
      <c r="D29" s="139" t="s">
        <v>90</v>
      </c>
      <c r="E29" s="51">
        <v>1</v>
      </c>
      <c r="F29" s="128">
        <v>4590000</v>
      </c>
      <c r="G29" s="74" t="s">
        <v>49</v>
      </c>
      <c r="H29" s="76" t="s">
        <v>49</v>
      </c>
      <c r="I29" s="27" t="s">
        <v>49</v>
      </c>
      <c r="J29" s="21" t="s">
        <v>49</v>
      </c>
      <c r="K29" s="26" t="s">
        <v>49</v>
      </c>
      <c r="L29" s="41" t="s">
        <v>49</v>
      </c>
      <c r="M29" s="47">
        <v>1</v>
      </c>
      <c r="N29" s="143">
        <v>4590000</v>
      </c>
      <c r="O29" s="185"/>
      <c r="P29" s="46" t="s">
        <v>57</v>
      </c>
      <c r="Q29" s="25" t="s">
        <v>61</v>
      </c>
    </row>
    <row r="30" spans="1:18" ht="49.5" customHeight="1" thickBot="1">
      <c r="A30" s="1"/>
      <c r="B30" s="289" t="s">
        <v>15</v>
      </c>
      <c r="C30" s="290"/>
      <c r="D30" s="166"/>
      <c r="E30" s="167"/>
      <c r="F30" s="140">
        <v>4590000</v>
      </c>
      <c r="G30" s="293"/>
      <c r="H30" s="167"/>
      <c r="I30" s="161" t="s">
        <v>98</v>
      </c>
      <c r="J30" s="297"/>
      <c r="K30" s="298"/>
      <c r="L30" s="53">
        <v>0</v>
      </c>
      <c r="M30" s="79"/>
      <c r="N30" s="163" t="s">
        <v>99</v>
      </c>
      <c r="O30" s="82"/>
      <c r="P30" s="83"/>
      <c r="Q30" s="86"/>
      <c r="R30" s="84"/>
    </row>
    <row r="31" spans="1:18" ht="47.25" customHeight="1">
      <c r="A31" s="1"/>
      <c r="B31" s="232" t="s">
        <v>43</v>
      </c>
      <c r="C31" s="232"/>
      <c r="D31" s="29" t="s">
        <v>65</v>
      </c>
      <c r="E31" s="110" t="s">
        <v>65</v>
      </c>
      <c r="F31" s="101" t="str">
        <f>F27</f>
        <v> -</v>
      </c>
      <c r="G31" s="29">
        <v>4080</v>
      </c>
      <c r="H31" s="110">
        <v>1</v>
      </c>
      <c r="I31" s="162" t="s">
        <v>97</v>
      </c>
      <c r="J31" s="29" t="s">
        <v>49</v>
      </c>
      <c r="K31" s="35" t="s">
        <v>49</v>
      </c>
      <c r="L31" s="30" t="s">
        <v>49</v>
      </c>
      <c r="M31" s="31">
        <v>1</v>
      </c>
      <c r="N31" s="164" t="s">
        <v>97</v>
      </c>
      <c r="O31" s="221" t="s">
        <v>31</v>
      </c>
      <c r="P31" s="224"/>
      <c r="Q31" s="225"/>
      <c r="R31" s="84"/>
    </row>
    <row r="32" spans="1:18" ht="38.25" customHeight="1">
      <c r="A32" s="1"/>
      <c r="B32" s="303" t="s">
        <v>35</v>
      </c>
      <c r="C32" s="304"/>
      <c r="D32" s="92" t="s">
        <v>91</v>
      </c>
      <c r="E32" s="28">
        <v>1</v>
      </c>
      <c r="F32" s="305">
        <v>4590000</v>
      </c>
      <c r="G32" s="23" t="s">
        <v>49</v>
      </c>
      <c r="H32" s="34" t="s">
        <v>49</v>
      </c>
      <c r="I32" s="27" t="s">
        <v>49</v>
      </c>
      <c r="J32" s="21" t="s">
        <v>49</v>
      </c>
      <c r="K32" s="23" t="s">
        <v>49</v>
      </c>
      <c r="L32" s="41" t="s">
        <v>49</v>
      </c>
      <c r="M32" s="32">
        <v>1</v>
      </c>
      <c r="N32" s="308">
        <v>4590000</v>
      </c>
      <c r="O32" s="222"/>
      <c r="P32" s="226"/>
      <c r="Q32" s="227"/>
      <c r="R32" s="84"/>
    </row>
    <row r="33" spans="1:18" ht="48" customHeight="1">
      <c r="A33" s="1"/>
      <c r="B33" s="303" t="s">
        <v>71</v>
      </c>
      <c r="C33" s="304"/>
      <c r="D33" s="138" t="s">
        <v>92</v>
      </c>
      <c r="E33" s="60">
        <v>1</v>
      </c>
      <c r="F33" s="306"/>
      <c r="G33" s="23" t="s">
        <v>49</v>
      </c>
      <c r="H33" s="34" t="s">
        <v>49</v>
      </c>
      <c r="I33" s="27" t="s">
        <v>49</v>
      </c>
      <c r="J33" s="21" t="s">
        <v>49</v>
      </c>
      <c r="K33" s="23" t="s">
        <v>49</v>
      </c>
      <c r="L33" s="41" t="s">
        <v>49</v>
      </c>
      <c r="M33" s="80">
        <v>1</v>
      </c>
      <c r="N33" s="309"/>
      <c r="O33" s="222"/>
      <c r="P33" s="226"/>
      <c r="Q33" s="227"/>
      <c r="R33" s="84"/>
    </row>
    <row r="34" spans="1:18" ht="45" customHeight="1" thickBot="1">
      <c r="A34" s="1"/>
      <c r="B34" s="235" t="s">
        <v>74</v>
      </c>
      <c r="C34" s="236"/>
      <c r="D34" s="61" t="s">
        <v>93</v>
      </c>
      <c r="E34" s="54">
        <v>1</v>
      </c>
      <c r="F34" s="307"/>
      <c r="G34" s="74" t="s">
        <v>49</v>
      </c>
      <c r="H34" s="76" t="s">
        <v>49</v>
      </c>
      <c r="I34" s="78" t="s">
        <v>49</v>
      </c>
      <c r="J34" s="50" t="s">
        <v>49</v>
      </c>
      <c r="K34" s="74" t="s">
        <v>49</v>
      </c>
      <c r="L34" s="52" t="s">
        <v>49</v>
      </c>
      <c r="M34" s="81">
        <v>1</v>
      </c>
      <c r="N34" s="310"/>
      <c r="O34" s="223"/>
      <c r="P34" s="228"/>
      <c r="Q34" s="229"/>
      <c r="R34" s="84"/>
    </row>
    <row r="35" spans="2:17" ht="45" customHeight="1">
      <c r="B35" s="70"/>
      <c r="C35" s="71"/>
      <c r="D35" s="72"/>
      <c r="E35" s="65"/>
      <c r="F35" s="73"/>
      <c r="G35" s="75"/>
      <c r="H35" s="77"/>
      <c r="I35" s="66"/>
      <c r="J35" s="75"/>
      <c r="K35" s="75"/>
      <c r="L35" s="73"/>
      <c r="M35" s="69"/>
      <c r="N35" s="66"/>
      <c r="O35" s="67"/>
      <c r="P35" s="75"/>
      <c r="Q35" s="75"/>
    </row>
    <row r="36" spans="2:17" ht="131.25" customHeight="1">
      <c r="B36" s="71"/>
      <c r="C36" s="71"/>
      <c r="D36" s="72"/>
      <c r="E36" s="65"/>
      <c r="F36" s="66"/>
      <c r="G36" s="67"/>
      <c r="H36" s="68"/>
      <c r="I36" s="66"/>
      <c r="J36" s="67"/>
      <c r="K36" s="67"/>
      <c r="L36" s="66"/>
      <c r="M36" s="65"/>
      <c r="N36" s="66"/>
      <c r="O36" s="67"/>
      <c r="P36" s="67"/>
      <c r="Q36" s="67"/>
    </row>
    <row r="37" spans="2:17" ht="60" customHeight="1" thickBot="1">
      <c r="B37" s="71"/>
      <c r="C37" s="71"/>
      <c r="D37" s="72"/>
      <c r="E37" s="65"/>
      <c r="F37" s="66"/>
      <c r="G37" s="67"/>
      <c r="H37" s="68"/>
      <c r="I37" s="66"/>
      <c r="J37" s="67"/>
      <c r="K37" s="67"/>
      <c r="L37" s="66"/>
      <c r="M37" s="65"/>
      <c r="N37" s="66"/>
      <c r="O37" s="67"/>
      <c r="P37" s="67"/>
      <c r="Q37" s="67"/>
    </row>
    <row r="38" spans="1:17" ht="40.5" customHeight="1" thickBot="1">
      <c r="A38" s="1"/>
      <c r="B38" s="218" t="s">
        <v>75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</row>
    <row r="39" spans="1:17" ht="49.5" customHeight="1">
      <c r="A39" s="1"/>
      <c r="B39" s="183" t="s">
        <v>63</v>
      </c>
      <c r="C39" s="111" t="s">
        <v>72</v>
      </c>
      <c r="D39" s="103" t="s">
        <v>65</v>
      </c>
      <c r="E39" s="112" t="s">
        <v>65</v>
      </c>
      <c r="F39" s="113" t="s">
        <v>65</v>
      </c>
      <c r="G39" s="29" t="s">
        <v>79</v>
      </c>
      <c r="H39" s="91">
        <f>15/17</f>
        <v>0.8823529411764706</v>
      </c>
      <c r="I39" s="147">
        <f>1361450+10426.54+23009.54</f>
        <v>1394886.08</v>
      </c>
      <c r="J39" s="151" t="s">
        <v>51</v>
      </c>
      <c r="K39" s="152">
        <f>2/17</f>
        <v>0.11764705882352941</v>
      </c>
      <c r="L39" s="153">
        <v>100000</v>
      </c>
      <c r="M39" s="88">
        <v>1</v>
      </c>
      <c r="N39" s="145">
        <f>I39+L39</f>
        <v>1494886.08</v>
      </c>
      <c r="O39" s="230" t="s">
        <v>44</v>
      </c>
      <c r="P39" s="216" t="s">
        <v>58</v>
      </c>
      <c r="Q39" s="179" t="s">
        <v>59</v>
      </c>
    </row>
    <row r="40" spans="1:17" ht="45" customHeight="1">
      <c r="A40" s="1"/>
      <c r="B40" s="183"/>
      <c r="C40" s="97" t="s">
        <v>73</v>
      </c>
      <c r="D40" s="92" t="s">
        <v>77</v>
      </c>
      <c r="E40" s="14">
        <f>7/20</f>
        <v>0.35</v>
      </c>
      <c r="F40" s="22">
        <v>544700</v>
      </c>
      <c r="G40" s="92" t="s">
        <v>52</v>
      </c>
      <c r="H40" s="14">
        <f>9/20</f>
        <v>0.45</v>
      </c>
      <c r="I40" s="145">
        <f>677350-10426.54-3009.54</f>
        <v>663913.9199999999</v>
      </c>
      <c r="J40" s="98" t="s">
        <v>54</v>
      </c>
      <c r="K40" s="14">
        <f>4/20</f>
        <v>0.2</v>
      </c>
      <c r="L40" s="63">
        <v>180000</v>
      </c>
      <c r="M40" s="89">
        <v>1</v>
      </c>
      <c r="N40" s="145">
        <f>F40+I40+L40</f>
        <v>1388613.92</v>
      </c>
      <c r="O40" s="231"/>
      <c r="P40" s="178"/>
      <c r="Q40" s="180"/>
    </row>
    <row r="41" spans="1:17" ht="40.5" customHeight="1">
      <c r="A41" s="1"/>
      <c r="B41" s="183"/>
      <c r="C41" s="87" t="s">
        <v>45</v>
      </c>
      <c r="D41" s="114" t="s">
        <v>65</v>
      </c>
      <c r="E41" s="281" t="s">
        <v>65</v>
      </c>
      <c r="F41" s="283" t="s">
        <v>65</v>
      </c>
      <c r="G41" s="92" t="s">
        <v>84</v>
      </c>
      <c r="H41" s="240">
        <v>1</v>
      </c>
      <c r="I41" s="285">
        <v>150000</v>
      </c>
      <c r="J41" s="92" t="s">
        <v>65</v>
      </c>
      <c r="K41" s="240" t="s">
        <v>65</v>
      </c>
      <c r="L41" s="285" t="s">
        <v>65</v>
      </c>
      <c r="M41" s="233">
        <v>1</v>
      </c>
      <c r="N41" s="171">
        <v>150000</v>
      </c>
      <c r="O41" s="231"/>
      <c r="P41" s="217"/>
      <c r="Q41" s="180"/>
    </row>
    <row r="42" spans="1:17" ht="45" customHeight="1">
      <c r="A42" s="1"/>
      <c r="B42" s="183"/>
      <c r="C42" s="87" t="s">
        <v>48</v>
      </c>
      <c r="D42" s="114" t="s">
        <v>65</v>
      </c>
      <c r="E42" s="282"/>
      <c r="F42" s="284"/>
      <c r="G42" s="92" t="s">
        <v>50</v>
      </c>
      <c r="H42" s="187"/>
      <c r="I42" s="194"/>
      <c r="J42" s="92" t="s">
        <v>65</v>
      </c>
      <c r="K42" s="187"/>
      <c r="L42" s="194"/>
      <c r="M42" s="234"/>
      <c r="N42" s="172"/>
      <c r="O42" s="231"/>
      <c r="P42" s="217"/>
      <c r="Q42" s="178"/>
    </row>
    <row r="43" spans="1:17" ht="72.75" customHeight="1">
      <c r="A43" s="1"/>
      <c r="B43" s="183"/>
      <c r="C43" s="87" t="s">
        <v>78</v>
      </c>
      <c r="D43" s="92" t="s">
        <v>50</v>
      </c>
      <c r="E43" s="14">
        <f>3/4</f>
        <v>0.75</v>
      </c>
      <c r="F43" s="171">
        <v>115870</v>
      </c>
      <c r="G43" s="21" t="s">
        <v>53</v>
      </c>
      <c r="H43" s="14">
        <f>1/4</f>
        <v>0.25</v>
      </c>
      <c r="I43" s="171">
        <v>50000</v>
      </c>
      <c r="J43" s="21" t="s">
        <v>49</v>
      </c>
      <c r="K43" s="23" t="s">
        <v>49</v>
      </c>
      <c r="L43" s="93" t="s">
        <v>65</v>
      </c>
      <c r="M43" s="233">
        <v>1</v>
      </c>
      <c r="N43" s="171">
        <f>I43+F43</f>
        <v>165870</v>
      </c>
      <c r="O43" s="231"/>
      <c r="P43" s="217"/>
      <c r="Q43" s="177" t="s">
        <v>60</v>
      </c>
    </row>
    <row r="44" spans="1:17" ht="58.5" customHeight="1" thickBot="1">
      <c r="A44" s="1"/>
      <c r="B44" s="183"/>
      <c r="C44" s="87" t="s">
        <v>46</v>
      </c>
      <c r="D44" s="48" t="s">
        <v>55</v>
      </c>
      <c r="E44" s="96">
        <f>6/10</f>
        <v>0.6</v>
      </c>
      <c r="F44" s="277"/>
      <c r="G44" s="48" t="s">
        <v>54</v>
      </c>
      <c r="H44" s="96">
        <f>4/10</f>
        <v>0.4</v>
      </c>
      <c r="I44" s="277"/>
      <c r="J44" s="48" t="s">
        <v>49</v>
      </c>
      <c r="K44" s="94" t="s">
        <v>49</v>
      </c>
      <c r="L44" s="95" t="s">
        <v>49</v>
      </c>
      <c r="M44" s="234"/>
      <c r="N44" s="172"/>
      <c r="O44" s="184"/>
      <c r="P44" s="217"/>
      <c r="Q44" s="178"/>
    </row>
    <row r="45" spans="1:17" ht="26.25" customHeight="1" thickBot="1">
      <c r="A45" s="1"/>
      <c r="B45" s="299" t="s">
        <v>16</v>
      </c>
      <c r="C45" s="300"/>
      <c r="D45" s="301"/>
      <c r="E45" s="302"/>
      <c r="F45" s="90">
        <f>F40+F43</f>
        <v>660570</v>
      </c>
      <c r="G45" s="275"/>
      <c r="H45" s="276"/>
      <c r="I45" s="154">
        <f>I39+I40+I41+I43</f>
        <v>2258800</v>
      </c>
      <c r="J45" s="275"/>
      <c r="K45" s="276"/>
      <c r="L45" s="90">
        <f>L39+L40</f>
        <v>280000</v>
      </c>
      <c r="M45" s="62"/>
      <c r="N45" s="155">
        <f>N39+N40+N41+N43</f>
        <v>3199370</v>
      </c>
      <c r="O45" s="36"/>
      <c r="P45" s="37"/>
      <c r="Q45" s="37"/>
    </row>
    <row r="46" spans="1:17" ht="29.25" customHeight="1" thickBot="1">
      <c r="A46" s="1"/>
      <c r="B46" s="278" t="s">
        <v>17</v>
      </c>
      <c r="C46" s="279"/>
      <c r="D46" s="251"/>
      <c r="E46" s="280"/>
      <c r="F46" s="141">
        <v>6350570</v>
      </c>
      <c r="G46" s="251"/>
      <c r="H46" s="215"/>
      <c r="I46" s="133">
        <v>15918800</v>
      </c>
      <c r="J46" s="251"/>
      <c r="K46" s="280"/>
      <c r="L46" s="44">
        <f>L15+L30+L45</f>
        <v>980000</v>
      </c>
      <c r="M46" s="45"/>
      <c r="N46" s="160">
        <f>F46+I46+L46</f>
        <v>23249370</v>
      </c>
      <c r="O46" s="39"/>
      <c r="P46" s="40"/>
      <c r="Q46" s="40"/>
    </row>
    <row r="47" spans="1:17" ht="30" customHeight="1" thickBot="1">
      <c r="A47" s="1"/>
      <c r="B47" s="210" t="s">
        <v>18</v>
      </c>
      <c r="C47" s="211"/>
      <c r="D47" s="212"/>
      <c r="E47" s="213"/>
      <c r="F47" s="132">
        <v>6350570</v>
      </c>
      <c r="G47" s="214"/>
      <c r="H47" s="215"/>
      <c r="I47" s="133">
        <v>15918800</v>
      </c>
      <c r="J47" s="214"/>
      <c r="K47" s="215"/>
      <c r="L47" s="44">
        <f>L46</f>
        <v>980000</v>
      </c>
      <c r="M47" s="45"/>
      <c r="N47" s="160">
        <f>F47+I47+L47</f>
        <v>23249370</v>
      </c>
      <c r="O47" s="39"/>
      <c r="P47" s="40"/>
      <c r="Q47" s="40"/>
    </row>
    <row r="48" spans="1:17" ht="31.5" customHeight="1" thickBot="1">
      <c r="A48" s="1"/>
      <c r="B48" s="294" t="s">
        <v>19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6"/>
      <c r="O48" s="272" t="s">
        <v>20</v>
      </c>
      <c r="P48" s="273"/>
      <c r="Q48" s="274"/>
    </row>
    <row r="49" spans="1:17" ht="39.75" customHeight="1" thickBot="1">
      <c r="A49" s="1"/>
      <c r="B49" s="237" t="s">
        <v>22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9"/>
      <c r="N49" s="38">
        <f>N6+N7+N9</f>
        <v>4350000</v>
      </c>
      <c r="O49" s="168">
        <f>N49/8293500</f>
        <v>0.5245071441490323</v>
      </c>
      <c r="P49" s="169"/>
      <c r="Q49" s="170"/>
    </row>
    <row r="50" spans="2:1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2" ht="13.5">
      <c r="F52" s="43"/>
    </row>
    <row r="53" spans="6:14" ht="13.5">
      <c r="F53" s="43"/>
      <c r="N53" s="43"/>
    </row>
    <row r="54" ht="13.5">
      <c r="F54" s="43"/>
    </row>
    <row r="55" spans="9:13" ht="13.5">
      <c r="I55" s="43"/>
      <c r="K55" s="209"/>
      <c r="L55" s="209"/>
      <c r="M55" s="209"/>
    </row>
  </sheetData>
  <sheetProtection/>
  <mergeCells count="139">
    <mergeCell ref="E10:E12"/>
    <mergeCell ref="K10:K12"/>
    <mergeCell ref="L10:L12"/>
    <mergeCell ref="M10:M12"/>
    <mergeCell ref="N10:N12"/>
    <mergeCell ref="Q23:Q26"/>
    <mergeCell ref="O27:O29"/>
    <mergeCell ref="F27:F28"/>
    <mergeCell ref="Q10:Q12"/>
    <mergeCell ref="F10:F12"/>
    <mergeCell ref="G10:G12"/>
    <mergeCell ref="H10:H12"/>
    <mergeCell ref="I10:I12"/>
    <mergeCell ref="N13:N14"/>
    <mergeCell ref="F13:F14"/>
    <mergeCell ref="G13:G14"/>
    <mergeCell ref="H13:H14"/>
    <mergeCell ref="I13:I14"/>
    <mergeCell ref="J13:J14"/>
    <mergeCell ref="K13:K14"/>
    <mergeCell ref="L13:L14"/>
    <mergeCell ref="M13:M14"/>
    <mergeCell ref="Q13:Q14"/>
    <mergeCell ref="P10:P12"/>
    <mergeCell ref="O16:O19"/>
    <mergeCell ref="P16:Q19"/>
    <mergeCell ref="B15:C15"/>
    <mergeCell ref="D15:E15"/>
    <mergeCell ref="G15:H15"/>
    <mergeCell ref="J15:K15"/>
    <mergeCell ref="O15:Q15"/>
    <mergeCell ref="N16:N18"/>
    <mergeCell ref="F16:F18"/>
    <mergeCell ref="I16:I18"/>
    <mergeCell ref="B18:C18"/>
    <mergeCell ref="E13:E14"/>
    <mergeCell ref="G30:H30"/>
    <mergeCell ref="M43:M44"/>
    <mergeCell ref="I43:I44"/>
    <mergeCell ref="B48:N48"/>
    <mergeCell ref="J30:K30"/>
    <mergeCell ref="B45:C45"/>
    <mergeCell ref="D45:E45"/>
    <mergeCell ref="B32:C32"/>
    <mergeCell ref="B33:C33"/>
    <mergeCell ref="F32:F34"/>
    <mergeCell ref="L41:L42"/>
    <mergeCell ref="N32:N34"/>
    <mergeCell ref="G16:G17"/>
    <mergeCell ref="H16:H17"/>
    <mergeCell ref="J16:J17"/>
    <mergeCell ref="K16:K17"/>
    <mergeCell ref="L16:L17"/>
    <mergeCell ref="M16:M17"/>
    <mergeCell ref="D23:D24"/>
    <mergeCell ref="E23:E24"/>
    <mergeCell ref="F23:F24"/>
    <mergeCell ref="G23:G24"/>
    <mergeCell ref="B19:C19"/>
    <mergeCell ref="B10:B12"/>
    <mergeCell ref="C13:C14"/>
    <mergeCell ref="C10:C12"/>
    <mergeCell ref="D10:D12"/>
    <mergeCell ref="J10:J12"/>
    <mergeCell ref="O48:Q48"/>
    <mergeCell ref="Q39:Q42"/>
    <mergeCell ref="Q43:Q44"/>
    <mergeCell ref="G45:H45"/>
    <mergeCell ref="F43:F44"/>
    <mergeCell ref="B39:B44"/>
    <mergeCell ref="B46:C46"/>
    <mergeCell ref="D46:E46"/>
    <mergeCell ref="G46:H46"/>
    <mergeCell ref="J46:K46"/>
    <mergeCell ref="J45:K45"/>
    <mergeCell ref="E41:E42"/>
    <mergeCell ref="F41:F42"/>
    <mergeCell ref="H41:H42"/>
    <mergeCell ref="I41:I42"/>
    <mergeCell ref="O10:O14"/>
    <mergeCell ref="P13:P14"/>
    <mergeCell ref="B22:Q22"/>
    <mergeCell ref="B30:C30"/>
    <mergeCell ref="P2:Q2"/>
    <mergeCell ref="B2:E2"/>
    <mergeCell ref="Q3:Q4"/>
    <mergeCell ref="B5:N5"/>
    <mergeCell ref="B6:B9"/>
    <mergeCell ref="J3:L3"/>
    <mergeCell ref="M3:N3"/>
    <mergeCell ref="O3:O4"/>
    <mergeCell ref="O6:O9"/>
    <mergeCell ref="P3:P4"/>
    <mergeCell ref="P6:P9"/>
    <mergeCell ref="Q6:Q9"/>
    <mergeCell ref="N7:N8"/>
    <mergeCell ref="D3:F3"/>
    <mergeCell ref="G3:I3"/>
    <mergeCell ref="B3:B4"/>
    <mergeCell ref="K55:M55"/>
    <mergeCell ref="B47:C47"/>
    <mergeCell ref="D47:E47"/>
    <mergeCell ref="G47:H47"/>
    <mergeCell ref="J47:K47"/>
    <mergeCell ref="P39:P44"/>
    <mergeCell ref="B38:Q38"/>
    <mergeCell ref="O31:O34"/>
    <mergeCell ref="P31:Q34"/>
    <mergeCell ref="O39:O44"/>
    <mergeCell ref="B31:C31"/>
    <mergeCell ref="N41:N42"/>
    <mergeCell ref="M41:M42"/>
    <mergeCell ref="B34:C34"/>
    <mergeCell ref="B49:M49"/>
    <mergeCell ref="K41:K42"/>
    <mergeCell ref="D30:E30"/>
    <mergeCell ref="O49:Q49"/>
    <mergeCell ref="N43:N44"/>
    <mergeCell ref="C23:C24"/>
    <mergeCell ref="B13:B14"/>
    <mergeCell ref="Q27:Q28"/>
    <mergeCell ref="P23:P26"/>
    <mergeCell ref="P27:P28"/>
    <mergeCell ref="M23:M24"/>
    <mergeCell ref="B23:B26"/>
    <mergeCell ref="O23:O26"/>
    <mergeCell ref="H23:H24"/>
    <mergeCell ref="I23:I24"/>
    <mergeCell ref="J23:J24"/>
    <mergeCell ref="B27:B28"/>
    <mergeCell ref="K23:K24"/>
    <mergeCell ref="L23:L24"/>
    <mergeCell ref="N23:N24"/>
    <mergeCell ref="I27:I28"/>
    <mergeCell ref="N27:N28"/>
    <mergeCell ref="B16:C17"/>
    <mergeCell ref="D16:D17"/>
    <mergeCell ref="E16:E17"/>
    <mergeCell ref="D13:D14"/>
  </mergeCells>
  <printOptions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48501</cp:lastModifiedBy>
  <cp:lastPrinted>2020-05-18T12:55:34Z</cp:lastPrinted>
  <dcterms:created xsi:type="dcterms:W3CDTF">2015-12-02T12:47:13Z</dcterms:created>
  <dcterms:modified xsi:type="dcterms:W3CDTF">2020-06-02T11:23:27Z</dcterms:modified>
  <cp:category/>
  <cp:version/>
  <cp:contentType/>
  <cp:contentStatus/>
</cp:coreProperties>
</file>